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4620" windowHeight="3225" activeTab="0"/>
  </bookViews>
  <sheets>
    <sheet name="al 31-12-2009" sheetId="1" r:id="rId1"/>
    <sheet name="al 31-12-2010" sheetId="2" r:id="rId2"/>
    <sheet name="al 31-12-2011" sheetId="3" r:id="rId3"/>
    <sheet name="al 31-12-2012" sheetId="4" r:id="rId4"/>
    <sheet name="al 31-12-2013" sheetId="5" r:id="rId5"/>
    <sheet name="al 31-12-2014" sheetId="6" r:id="rId6"/>
  </sheets>
  <definedNames/>
  <calcPr fullCalcOnLoad="1"/>
</workbook>
</file>

<file path=xl/sharedStrings.xml><?xml version="1.0" encoding="utf-8"?>
<sst xmlns="http://schemas.openxmlformats.org/spreadsheetml/2006/main" count="192" uniqueCount="51">
  <si>
    <t>RETRIBUZIONE ANNUA LORDA RISULTANTE DAL CONTRATTO INDIVIDUALE</t>
  </si>
  <si>
    <t>ANNO 2009</t>
  </si>
  <si>
    <t>Amministrazione:</t>
  </si>
  <si>
    <t>COMUNE DI CANNETO SULL'OGLIO</t>
  </si>
  <si>
    <t>dirigente:</t>
  </si>
  <si>
    <t>CAPODICI GIUSEPPE</t>
  </si>
  <si>
    <t>incarico ricoperto:</t>
  </si>
  <si>
    <t>Segretario comunale / Direttore generale - Responsabile di Servizio del Settore I - Affari generali</t>
  </si>
  <si>
    <t>stipendio tabellare</t>
  </si>
  <si>
    <t>posizione parte fissa</t>
  </si>
  <si>
    <t>posizione parte variabile</t>
  </si>
  <si>
    <t>retribuzione di risultato</t>
  </si>
  <si>
    <t>altro *</t>
  </si>
  <si>
    <t>TOTALE ANNUO LORDO</t>
  </si>
  <si>
    <t>TOTALE ANNUO LORDO **</t>
  </si>
  <si>
    <t>per 12 ore settimanali su 36</t>
  </si>
  <si>
    <t>Canneto sull'Oglio:</t>
  </si>
  <si>
    <t>Curtatone:</t>
  </si>
  <si>
    <t>per 18 ore settimanali su 36</t>
  </si>
  <si>
    <t>per   6 ore settimanali su 36</t>
  </si>
  <si>
    <t>Castellucchio:</t>
  </si>
  <si>
    <t>Emolumenti corrisposti al Dott. Giuseppe Capodici dal Comune di Canneto sull'Oglio</t>
  </si>
  <si>
    <t>indennità di Direttore generale</t>
  </si>
  <si>
    <t>* ogni altro emolumento retributivo non ricompreso nelle voci precedenti (retribuzione individuale di anzianità, indennità aggiuntiva consorziale, 13^…)</t>
  </si>
  <si>
    <t>retribuzione di risultato 2008</t>
  </si>
  <si>
    <t>** Il TOTALE ANNUO LORDO è pertanto ripartito in proporzione al servizio svolto dal Segretario Comunale presso ciascun Comune</t>
  </si>
  <si>
    <t>Agli importi sopraindicati si aggiungono poi i sottoelencati emolumenti corrisposti dai singoli Comuni convenzionati</t>
  </si>
  <si>
    <t>A decorrere dal 01/08/2008 si è costituita la sede di Segreteria convenzionata di classe II^ tra il Comune di Canneto sull'Oglio (MN) - Ente capofila della gestione associata del servizio di segreteria, e i Comuni di Curtatone (MN) e di Castellucchio (MN)</t>
  </si>
  <si>
    <t>ANNO 2012</t>
  </si>
  <si>
    <t>retribuzione di risultato 2011</t>
  </si>
  <si>
    <r>
      <t>diritti di segreteria</t>
    </r>
    <r>
      <rPr>
        <b/>
        <sz val="9"/>
        <rFont val="Arial"/>
        <family val="2"/>
      </rPr>
      <t xml:space="preserve"> 2011-2012</t>
    </r>
  </si>
  <si>
    <t>ANNO 2013</t>
  </si>
  <si>
    <t>retribuzione di risultato 2012</t>
  </si>
  <si>
    <r>
      <t>diritti di segreteria</t>
    </r>
    <r>
      <rPr>
        <b/>
        <sz val="9"/>
        <rFont val="Arial"/>
        <family val="2"/>
      </rPr>
      <t xml:space="preserve"> 2012-2013</t>
    </r>
  </si>
  <si>
    <t>ANNO 2014</t>
  </si>
  <si>
    <t>diritti di segreteria 2014</t>
  </si>
  <si>
    <t>retribuzione di risultato 2013</t>
  </si>
  <si>
    <t>rimborsi per trasferte</t>
  </si>
  <si>
    <t>ANNO 2011</t>
  </si>
  <si>
    <t>diritti di segreteria 2011</t>
  </si>
  <si>
    <t>retribuzione di risultato 2010</t>
  </si>
  <si>
    <t>ANNO 2010</t>
  </si>
  <si>
    <r>
      <t>diritti di segreteria</t>
    </r>
    <r>
      <rPr>
        <b/>
        <sz val="9"/>
        <rFont val="Arial"/>
        <family val="2"/>
      </rPr>
      <t xml:space="preserve"> 2009-2010</t>
    </r>
  </si>
  <si>
    <t>retribuzione di risultato 2009</t>
  </si>
  <si>
    <r>
      <t>diritti di segreteria</t>
    </r>
    <r>
      <rPr>
        <b/>
        <sz val="9"/>
        <rFont val="Arial"/>
        <family val="2"/>
      </rPr>
      <t xml:space="preserve"> 2008-2009</t>
    </r>
  </si>
  <si>
    <t>Segretario comunale / Direttore generale - Responsabile di Servizio del Settore I - Direzione generale e Controllo</t>
  </si>
  <si>
    <t>Segretario comunale / Direttore generale (fino al 25/05/2014) - Responsabile di Servizio del Settore I - Direzione generale e Controllo</t>
  </si>
  <si>
    <t>Successivamente, con decorrenza 14/12/2013  la convenzione è stata estesa anche al Comune di Rodigo (MN)</t>
  </si>
  <si>
    <t>per 18 ore sett.li su 36 ( da 14/12 passa a 12 ore)</t>
  </si>
  <si>
    <t>Rodigo:</t>
  </si>
  <si>
    <t>per   6 ore settimanali su 36 dal 14/12/2013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</si>
</sst>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1">
    <font>
      <sz val="10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sz val="10"/>
      <color indexed="9"/>
      <name val="Arial"/>
      <family val="0"/>
    </font>
    <font>
      <b/>
      <sz val="14"/>
      <color indexed="9"/>
      <name val="Arial"/>
      <family val="2"/>
    </font>
    <font>
      <sz val="9"/>
      <name val="Arial"/>
      <family val="0"/>
    </font>
    <font>
      <sz val="1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2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4" borderId="3" xfId="0" applyFont="1" applyFill="1" applyBorder="1" applyAlignment="1">
      <alignment horizontal="centerContinuous" vertical="center"/>
    </xf>
    <xf numFmtId="0" fontId="1" fillId="4" borderId="1" xfId="0" applyFont="1" applyFill="1" applyBorder="1" applyAlignment="1">
      <alignment horizontal="centerContinuous" vertical="center"/>
    </xf>
    <xf numFmtId="0" fontId="1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2" fillId="2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tabSelected="1" workbookViewId="0" topLeftCell="A6">
      <selection activeCell="A23" sqref="A23:IV23"/>
    </sheetView>
  </sheetViews>
  <sheetFormatPr defaultColWidth="9.140625" defaultRowHeight="12.75"/>
  <cols>
    <col min="1" max="2" width="11.140625" style="0" customWidth="1"/>
    <col min="3" max="7" width="21.28125" style="0" customWidth="1"/>
    <col min="12" max="12" width="10.57421875" style="0" customWidth="1"/>
    <col min="15" max="15" width="10.57421875" style="0" customWidth="1"/>
  </cols>
  <sheetData>
    <row r="1" ht="7.5" customHeight="1"/>
    <row r="2" spans="1:15" ht="27.75" customHeight="1">
      <c r="A2" s="17" t="s">
        <v>0</v>
      </c>
      <c r="B2" s="18"/>
      <c r="C2" s="18"/>
      <c r="D2" s="18"/>
      <c r="E2" s="18"/>
      <c r="F2" s="18"/>
      <c r="G2" s="19" t="s">
        <v>1</v>
      </c>
      <c r="H2" s="1"/>
      <c r="I2" s="1"/>
      <c r="J2" s="1"/>
      <c r="K2" s="1"/>
      <c r="L2" s="1"/>
      <c r="M2" s="1"/>
      <c r="N2" s="1"/>
      <c r="O2" s="1"/>
    </row>
    <row r="3" spans="1:15" ht="27.75" customHeight="1">
      <c r="A3" s="10" t="s">
        <v>2</v>
      </c>
      <c r="B3" s="2"/>
      <c r="C3" s="2" t="s">
        <v>3</v>
      </c>
      <c r="D3" s="3"/>
      <c r="E3" s="3"/>
      <c r="F3" s="3"/>
      <c r="G3" s="4"/>
      <c r="H3" s="1"/>
      <c r="I3" s="1"/>
      <c r="J3" s="1"/>
      <c r="K3" s="1"/>
      <c r="L3" s="1"/>
      <c r="M3" s="1"/>
      <c r="N3" s="1"/>
      <c r="O3" s="1"/>
    </row>
    <row r="4" spans="1:15" s="9" customFormat="1" ht="27.75" customHeight="1">
      <c r="A4" s="11" t="s">
        <v>4</v>
      </c>
      <c r="B4" s="5"/>
      <c r="C4" s="5" t="s">
        <v>5</v>
      </c>
      <c r="D4" s="6"/>
      <c r="E4" s="6"/>
      <c r="F4" s="6"/>
      <c r="G4" s="7"/>
      <c r="H4" s="8"/>
      <c r="I4" s="8"/>
      <c r="J4" s="8"/>
      <c r="K4" s="8"/>
      <c r="L4" s="8"/>
      <c r="M4" s="8"/>
      <c r="N4" s="8"/>
      <c r="O4" s="8"/>
    </row>
    <row r="5" spans="1:15" ht="35.25" customHeight="1">
      <c r="A5" s="10" t="s">
        <v>6</v>
      </c>
      <c r="B5" s="2"/>
      <c r="C5" s="35" t="s">
        <v>7</v>
      </c>
      <c r="D5" s="36"/>
      <c r="E5" s="36"/>
      <c r="F5" s="36"/>
      <c r="G5" s="37"/>
      <c r="H5" s="25"/>
      <c r="I5" s="1"/>
      <c r="J5" s="1"/>
      <c r="K5" s="1"/>
      <c r="L5" s="1"/>
      <c r="M5" s="1"/>
      <c r="N5" s="1"/>
      <c r="O5" s="1"/>
    </row>
    <row r="6" spans="1:15" ht="35.25" customHeight="1">
      <c r="A6" s="39" t="s">
        <v>8</v>
      </c>
      <c r="B6" s="40"/>
      <c r="C6" s="13" t="s">
        <v>9</v>
      </c>
      <c r="D6" s="23" t="s">
        <v>10</v>
      </c>
      <c r="E6" s="21" t="s">
        <v>11</v>
      </c>
      <c r="F6" s="22" t="s">
        <v>12</v>
      </c>
      <c r="G6" s="20" t="s">
        <v>14</v>
      </c>
      <c r="H6" s="1"/>
      <c r="I6" s="1"/>
      <c r="J6" s="1"/>
      <c r="K6" s="1"/>
      <c r="L6" s="1"/>
      <c r="M6" s="1"/>
      <c r="N6" s="1"/>
      <c r="O6" s="1"/>
    </row>
    <row r="7" spans="1:15" ht="35.25" customHeight="1">
      <c r="A7" s="30">
        <f>25236.36+7025.16+2918.88+2022.36</f>
        <v>37202.76</v>
      </c>
      <c r="B7" s="38"/>
      <c r="C7" s="12">
        <v>17162.28</v>
      </c>
      <c r="D7" s="12">
        <v>0</v>
      </c>
      <c r="E7" s="12">
        <v>0</v>
      </c>
      <c r="F7" s="12">
        <f>12425.64+278.88+411.3+5177.36+729.72+304.05-274.2+505.56+210.66-274.2</f>
        <v>19494.769999999997</v>
      </c>
      <c r="G7" s="12">
        <f>A7+C7+D7+E7+F7</f>
        <v>73859.81</v>
      </c>
      <c r="H7" s="1"/>
      <c r="I7" s="1"/>
      <c r="J7" s="1"/>
      <c r="K7" s="1"/>
      <c r="L7" s="1"/>
      <c r="M7" s="1"/>
      <c r="N7" s="1"/>
      <c r="O7" s="1"/>
    </row>
    <row r="9" spans="1:7" s="14" customFormat="1" ht="38.25" customHeight="1">
      <c r="A9" s="32" t="s">
        <v>23</v>
      </c>
      <c r="B9" s="32"/>
      <c r="C9" s="32"/>
      <c r="D9" s="32"/>
      <c r="E9" s="32"/>
      <c r="F9" s="32"/>
      <c r="G9" s="32"/>
    </row>
    <row r="10" s="14" customFormat="1" ht="5.25" customHeight="1"/>
    <row r="11" spans="1:7" s="14" customFormat="1" ht="37.5" customHeight="1">
      <c r="A11" s="32" t="s">
        <v>27</v>
      </c>
      <c r="B11" s="32"/>
      <c r="C11" s="32"/>
      <c r="D11" s="32"/>
      <c r="E11" s="32"/>
      <c r="F11" s="32"/>
      <c r="G11" s="32"/>
    </row>
    <row r="12" spans="1:8" s="14" customFormat="1" ht="19.5" customHeight="1">
      <c r="A12" s="32" t="s">
        <v>25</v>
      </c>
      <c r="B12" s="32"/>
      <c r="C12" s="32"/>
      <c r="D12" s="32"/>
      <c r="E12" s="32"/>
      <c r="F12" s="32"/>
      <c r="G12" s="32"/>
      <c r="H12" s="34"/>
    </row>
    <row r="13" spans="4:8" s="14" customFormat="1" ht="15">
      <c r="D13" s="14" t="s">
        <v>16</v>
      </c>
      <c r="E13" s="33" t="s">
        <v>15</v>
      </c>
      <c r="F13" s="33"/>
      <c r="G13" s="15">
        <f>G7/36*12</f>
        <v>24619.936666666665</v>
      </c>
      <c r="H13" s="26"/>
    </row>
    <row r="14" spans="4:8" s="14" customFormat="1" ht="15">
      <c r="D14" s="14" t="s">
        <v>17</v>
      </c>
      <c r="E14" s="33" t="s">
        <v>18</v>
      </c>
      <c r="F14" s="33"/>
      <c r="G14" s="15">
        <f>G7/36*18</f>
        <v>36929.905</v>
      </c>
      <c r="H14" s="26"/>
    </row>
    <row r="15" spans="4:8" s="14" customFormat="1" ht="15">
      <c r="D15" s="14" t="s">
        <v>20</v>
      </c>
      <c r="E15" s="33" t="s">
        <v>19</v>
      </c>
      <c r="F15" s="33"/>
      <c r="G15" s="15">
        <f>G7/36*6</f>
        <v>12309.968333333332</v>
      </c>
      <c r="H15" s="26"/>
    </row>
    <row r="16" s="14" customFormat="1" ht="7.5" customHeight="1"/>
    <row r="17" s="16" customFormat="1" ht="17.25" customHeight="1">
      <c r="A17" s="16" t="s">
        <v>26</v>
      </c>
    </row>
    <row r="18" ht="7.5" customHeight="1"/>
    <row r="19" spans="1:15" ht="21" customHeight="1">
      <c r="A19" s="27" t="s">
        <v>21</v>
      </c>
      <c r="B19" s="28"/>
      <c r="C19" s="28"/>
      <c r="D19" s="28"/>
      <c r="E19" s="28"/>
      <c r="F19" s="28"/>
      <c r="G19" s="29"/>
      <c r="H19" s="1"/>
      <c r="I19" s="1"/>
      <c r="J19" s="1"/>
      <c r="K19" s="1"/>
      <c r="L19" s="1"/>
      <c r="M19" s="1"/>
      <c r="N19" s="1"/>
      <c r="O19" s="1"/>
    </row>
    <row r="20" spans="1:15" ht="35.25" customHeight="1">
      <c r="A20" s="41" t="s">
        <v>22</v>
      </c>
      <c r="B20" s="42"/>
      <c r="C20" s="22" t="s">
        <v>44</v>
      </c>
      <c r="D20" s="23" t="s">
        <v>10</v>
      </c>
      <c r="E20" s="21" t="s">
        <v>24</v>
      </c>
      <c r="F20" s="22" t="s">
        <v>37</v>
      </c>
      <c r="G20" s="20" t="s">
        <v>13</v>
      </c>
      <c r="H20" s="1"/>
      <c r="I20" s="1"/>
      <c r="J20" s="1"/>
      <c r="K20" s="1"/>
      <c r="L20" s="1"/>
      <c r="M20" s="1"/>
      <c r="N20" s="1"/>
      <c r="O20" s="1"/>
    </row>
    <row r="21" spans="1:15" ht="35.25" customHeight="1">
      <c r="A21" s="30">
        <v>15000</v>
      </c>
      <c r="B21" s="38"/>
      <c r="C21" s="12">
        <f>1674.49+2025.33</f>
        <v>3699.8199999999997</v>
      </c>
      <c r="D21" s="12">
        <v>0</v>
      </c>
      <c r="E21" s="12">
        <v>3945.65</v>
      </c>
      <c r="F21" s="12">
        <v>3.6</v>
      </c>
      <c r="G21" s="12">
        <f>A21+C21+D21+E21+F21</f>
        <v>22649.07</v>
      </c>
      <c r="H21" s="1"/>
      <c r="I21" s="1"/>
      <c r="J21" s="1"/>
      <c r="K21" s="1"/>
      <c r="L21" s="1"/>
      <c r="M21" s="1"/>
      <c r="N21" s="1"/>
      <c r="O21" s="1"/>
    </row>
    <row r="22" ht="7.5" customHeight="1"/>
    <row r="23" ht="12.75">
      <c r="G23" s="24"/>
    </row>
  </sheetData>
  <mergeCells count="12">
    <mergeCell ref="A20:B20"/>
    <mergeCell ref="A21:B21"/>
    <mergeCell ref="A19:G19"/>
    <mergeCell ref="A9:G9"/>
    <mergeCell ref="E13:F13"/>
    <mergeCell ref="E14:F14"/>
    <mergeCell ref="E15:F15"/>
    <mergeCell ref="A12:H12"/>
    <mergeCell ref="A7:B7"/>
    <mergeCell ref="C5:G5"/>
    <mergeCell ref="A6:B6"/>
    <mergeCell ref="A11:G11"/>
  </mergeCells>
  <printOptions verticalCentered="1"/>
  <pageMargins left="0.984251968503937" right="0.5905511811023623" top="0.1968503937007874" bottom="0.1968503937007874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workbookViewId="0" topLeftCell="A6">
      <selection activeCell="A23" sqref="A23:IV23"/>
    </sheetView>
  </sheetViews>
  <sheetFormatPr defaultColWidth="9.140625" defaultRowHeight="12.75"/>
  <cols>
    <col min="1" max="2" width="11.140625" style="0" customWidth="1"/>
    <col min="3" max="7" width="21.28125" style="0" customWidth="1"/>
    <col min="12" max="12" width="10.57421875" style="0" customWidth="1"/>
    <col min="15" max="15" width="10.57421875" style="0" customWidth="1"/>
  </cols>
  <sheetData>
    <row r="1" ht="7.5" customHeight="1"/>
    <row r="2" spans="1:15" ht="27.75" customHeight="1">
      <c r="A2" s="17" t="s">
        <v>0</v>
      </c>
      <c r="B2" s="18"/>
      <c r="C2" s="18"/>
      <c r="D2" s="18"/>
      <c r="E2" s="18"/>
      <c r="F2" s="18"/>
      <c r="G2" s="19" t="s">
        <v>41</v>
      </c>
      <c r="H2" s="1"/>
      <c r="I2" s="1"/>
      <c r="J2" s="1"/>
      <c r="K2" s="1"/>
      <c r="L2" s="1"/>
      <c r="M2" s="1"/>
      <c r="N2" s="1"/>
      <c r="O2" s="1"/>
    </row>
    <row r="3" spans="1:15" ht="27.75" customHeight="1">
      <c r="A3" s="10" t="s">
        <v>2</v>
      </c>
      <c r="B3" s="2"/>
      <c r="C3" s="2" t="s">
        <v>3</v>
      </c>
      <c r="D3" s="3"/>
      <c r="E3" s="3"/>
      <c r="F3" s="3"/>
      <c r="G3" s="4"/>
      <c r="H3" s="1"/>
      <c r="I3" s="1"/>
      <c r="J3" s="1"/>
      <c r="K3" s="1"/>
      <c r="L3" s="1"/>
      <c r="M3" s="1"/>
      <c r="N3" s="1"/>
      <c r="O3" s="1"/>
    </row>
    <row r="4" spans="1:15" s="9" customFormat="1" ht="27.75" customHeight="1">
      <c r="A4" s="11" t="s">
        <v>4</v>
      </c>
      <c r="B4" s="5"/>
      <c r="C4" s="5" t="s">
        <v>5</v>
      </c>
      <c r="D4" s="6"/>
      <c r="E4" s="6"/>
      <c r="F4" s="6"/>
      <c r="G4" s="7"/>
      <c r="H4" s="8"/>
      <c r="I4" s="8"/>
      <c r="J4" s="8"/>
      <c r="K4" s="8"/>
      <c r="L4" s="8"/>
      <c r="M4" s="8"/>
      <c r="N4" s="8"/>
      <c r="O4" s="8"/>
    </row>
    <row r="5" spans="1:15" ht="35.25" customHeight="1">
      <c r="A5" s="10" t="s">
        <v>6</v>
      </c>
      <c r="B5" s="2"/>
      <c r="C5" s="35" t="s">
        <v>45</v>
      </c>
      <c r="D5" s="36"/>
      <c r="E5" s="36"/>
      <c r="F5" s="36"/>
      <c r="G5" s="37"/>
      <c r="H5" s="8"/>
      <c r="I5" s="1"/>
      <c r="J5" s="1"/>
      <c r="K5" s="1"/>
      <c r="L5" s="1"/>
      <c r="M5" s="1"/>
      <c r="N5" s="1"/>
      <c r="O5" s="1"/>
    </row>
    <row r="6" spans="1:15" ht="35.25" customHeight="1">
      <c r="A6" s="39" t="s">
        <v>8</v>
      </c>
      <c r="B6" s="40"/>
      <c r="C6" s="13" t="s">
        <v>9</v>
      </c>
      <c r="D6" s="23" t="s">
        <v>10</v>
      </c>
      <c r="E6" s="21" t="s">
        <v>11</v>
      </c>
      <c r="F6" s="22" t="s">
        <v>12</v>
      </c>
      <c r="G6" s="20" t="s">
        <v>14</v>
      </c>
      <c r="H6" s="1"/>
      <c r="I6" s="1"/>
      <c r="J6" s="1"/>
      <c r="K6" s="1"/>
      <c r="L6" s="1"/>
      <c r="M6" s="1"/>
      <c r="N6" s="1"/>
      <c r="O6" s="1"/>
    </row>
    <row r="7" spans="1:15" ht="35.25" customHeight="1">
      <c r="A7" s="30">
        <f>25236.36+7025.16+2918.88+2022.36</f>
        <v>37202.76</v>
      </c>
      <c r="B7" s="38"/>
      <c r="C7" s="12">
        <v>17162.28</v>
      </c>
      <c r="D7" s="12">
        <v>0</v>
      </c>
      <c r="E7" s="12">
        <v>0</v>
      </c>
      <c r="F7" s="12">
        <f>12425.64+278.88+568.56+5243.22+137.1+729.72+304.05-297.05+549.9+210.66-297.05</f>
        <v>19853.63</v>
      </c>
      <c r="G7" s="12">
        <f>A7+C7+D7+E7+F7</f>
        <v>74218.67</v>
      </c>
      <c r="H7" s="1"/>
      <c r="I7" s="1"/>
      <c r="J7" s="1"/>
      <c r="K7" s="1"/>
      <c r="L7" s="1"/>
      <c r="M7" s="1"/>
      <c r="N7" s="1"/>
      <c r="O7" s="1"/>
    </row>
    <row r="9" spans="1:7" s="14" customFormat="1" ht="38.25" customHeight="1">
      <c r="A9" s="32" t="s">
        <v>23</v>
      </c>
      <c r="B9" s="32"/>
      <c r="C9" s="32"/>
      <c r="D9" s="32"/>
      <c r="E9" s="32"/>
      <c r="F9" s="32"/>
      <c r="G9" s="32"/>
    </row>
    <row r="10" s="14" customFormat="1" ht="5.25" customHeight="1"/>
    <row r="11" spans="1:7" s="14" customFormat="1" ht="37.5" customHeight="1">
      <c r="A11" s="32" t="s">
        <v>27</v>
      </c>
      <c r="B11" s="32"/>
      <c r="C11" s="32"/>
      <c r="D11" s="32"/>
      <c r="E11" s="32"/>
      <c r="F11" s="32"/>
      <c r="G11" s="32"/>
    </row>
    <row r="12" spans="1:8" s="14" customFormat="1" ht="19.5" customHeight="1">
      <c r="A12" s="32" t="s">
        <v>25</v>
      </c>
      <c r="B12" s="32"/>
      <c r="C12" s="32"/>
      <c r="D12" s="32"/>
      <c r="E12" s="32"/>
      <c r="F12" s="32"/>
      <c r="G12" s="32"/>
      <c r="H12" s="34"/>
    </row>
    <row r="13" spans="4:8" s="14" customFormat="1" ht="15">
      <c r="D13" s="14" t="s">
        <v>16</v>
      </c>
      <c r="E13" s="33" t="s">
        <v>15</v>
      </c>
      <c r="F13" s="33"/>
      <c r="G13" s="15">
        <f>G7/36*12</f>
        <v>24739.556666666664</v>
      </c>
      <c r="H13" s="26"/>
    </row>
    <row r="14" spans="4:8" s="14" customFormat="1" ht="15">
      <c r="D14" s="14" t="s">
        <v>17</v>
      </c>
      <c r="E14" s="33" t="s">
        <v>18</v>
      </c>
      <c r="F14" s="33"/>
      <c r="G14" s="15">
        <f>G7/36*18</f>
        <v>37109.33499999999</v>
      </c>
      <c r="H14" s="26"/>
    </row>
    <row r="15" spans="4:8" s="14" customFormat="1" ht="15">
      <c r="D15" s="14" t="s">
        <v>20</v>
      </c>
      <c r="E15" s="33" t="s">
        <v>19</v>
      </c>
      <c r="F15" s="33"/>
      <c r="G15" s="15">
        <f>G7/36*6</f>
        <v>12369.778333333332</v>
      </c>
      <c r="H15" s="26"/>
    </row>
    <row r="16" s="14" customFormat="1" ht="7.5" customHeight="1"/>
    <row r="17" s="16" customFormat="1" ht="17.25" customHeight="1">
      <c r="A17" s="16" t="s">
        <v>26</v>
      </c>
    </row>
    <row r="18" ht="7.5" customHeight="1"/>
    <row r="19" spans="1:15" ht="21" customHeight="1">
      <c r="A19" s="27" t="s">
        <v>21</v>
      </c>
      <c r="B19" s="28"/>
      <c r="C19" s="28"/>
      <c r="D19" s="28"/>
      <c r="E19" s="28"/>
      <c r="F19" s="28"/>
      <c r="G19" s="29"/>
      <c r="H19" s="1"/>
      <c r="I19" s="1"/>
      <c r="J19" s="1"/>
      <c r="K19" s="1"/>
      <c r="L19" s="1"/>
      <c r="M19" s="1"/>
      <c r="N19" s="1"/>
      <c r="O19" s="1"/>
    </row>
    <row r="20" spans="1:15" ht="35.25" customHeight="1">
      <c r="A20" s="41" t="s">
        <v>22</v>
      </c>
      <c r="B20" s="42"/>
      <c r="C20" s="22" t="s">
        <v>42</v>
      </c>
      <c r="D20" s="23" t="s">
        <v>10</v>
      </c>
      <c r="E20" s="21" t="s">
        <v>43</v>
      </c>
      <c r="F20" s="22" t="s">
        <v>37</v>
      </c>
      <c r="G20" s="20" t="s">
        <v>13</v>
      </c>
      <c r="H20" s="1"/>
      <c r="I20" s="1"/>
      <c r="J20" s="1"/>
      <c r="K20" s="1"/>
      <c r="L20" s="1"/>
      <c r="M20" s="1"/>
      <c r="N20" s="1"/>
      <c r="O20" s="1"/>
    </row>
    <row r="21" spans="1:15" ht="35.25" customHeight="1">
      <c r="A21" s="30">
        <v>15000</v>
      </c>
      <c r="B21" s="38"/>
      <c r="C21" s="12">
        <f>2712.66+3245.28</f>
        <v>5957.9400000000005</v>
      </c>
      <c r="D21" s="12">
        <v>0</v>
      </c>
      <c r="E21" s="12">
        <v>3788.17</v>
      </c>
      <c r="F21" s="12">
        <v>7.2</v>
      </c>
      <c r="G21" s="12">
        <f>A21+C21+D21+E21+F21</f>
        <v>24753.31</v>
      </c>
      <c r="H21" s="1"/>
      <c r="I21" s="1"/>
      <c r="J21" s="1"/>
      <c r="K21" s="1"/>
      <c r="L21" s="1"/>
      <c r="M21" s="1"/>
      <c r="N21" s="1"/>
      <c r="O21" s="1"/>
    </row>
    <row r="22" ht="7.5" customHeight="1"/>
    <row r="23" ht="12.75">
      <c r="G23" s="24"/>
    </row>
  </sheetData>
  <mergeCells count="12">
    <mergeCell ref="A7:B7"/>
    <mergeCell ref="C5:G5"/>
    <mergeCell ref="A6:B6"/>
    <mergeCell ref="A11:G11"/>
    <mergeCell ref="A20:B20"/>
    <mergeCell ref="A21:B21"/>
    <mergeCell ref="A19:G19"/>
    <mergeCell ref="A9:G9"/>
    <mergeCell ref="E13:F13"/>
    <mergeCell ref="E14:F14"/>
    <mergeCell ref="E15:F15"/>
    <mergeCell ref="A12:H12"/>
  </mergeCells>
  <printOptions verticalCentered="1"/>
  <pageMargins left="0.984251968503937" right="0.5905511811023623" top="0.1968503937007874" bottom="0.1968503937007874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workbookViewId="0" topLeftCell="A6">
      <selection activeCell="A23" sqref="A23:IV23"/>
    </sheetView>
  </sheetViews>
  <sheetFormatPr defaultColWidth="9.140625" defaultRowHeight="12.75"/>
  <cols>
    <col min="1" max="2" width="11.140625" style="0" customWidth="1"/>
    <col min="3" max="7" width="21.28125" style="0" customWidth="1"/>
    <col min="12" max="12" width="10.57421875" style="0" customWidth="1"/>
    <col min="15" max="15" width="10.57421875" style="0" customWidth="1"/>
  </cols>
  <sheetData>
    <row r="1" ht="7.5" customHeight="1"/>
    <row r="2" spans="1:15" ht="27.75" customHeight="1">
      <c r="A2" s="17" t="s">
        <v>0</v>
      </c>
      <c r="B2" s="18"/>
      <c r="C2" s="18"/>
      <c r="D2" s="18"/>
      <c r="E2" s="18"/>
      <c r="F2" s="18"/>
      <c r="G2" s="19" t="s">
        <v>38</v>
      </c>
      <c r="H2" s="1"/>
      <c r="I2" s="1"/>
      <c r="J2" s="1"/>
      <c r="K2" s="1"/>
      <c r="L2" s="1"/>
      <c r="M2" s="1"/>
      <c r="N2" s="1"/>
      <c r="O2" s="1"/>
    </row>
    <row r="3" spans="1:15" ht="27.75" customHeight="1">
      <c r="A3" s="10" t="s">
        <v>2</v>
      </c>
      <c r="B3" s="2"/>
      <c r="C3" s="2" t="s">
        <v>3</v>
      </c>
      <c r="D3" s="3"/>
      <c r="E3" s="3"/>
      <c r="F3" s="3"/>
      <c r="G3" s="4"/>
      <c r="H3" s="1"/>
      <c r="I3" s="1"/>
      <c r="J3" s="1"/>
      <c r="K3" s="1"/>
      <c r="L3" s="1"/>
      <c r="M3" s="1"/>
      <c r="N3" s="1"/>
      <c r="O3" s="1"/>
    </row>
    <row r="4" spans="1:15" s="9" customFormat="1" ht="27.75" customHeight="1">
      <c r="A4" s="11" t="s">
        <v>4</v>
      </c>
      <c r="B4" s="5"/>
      <c r="C4" s="5" t="s">
        <v>5</v>
      </c>
      <c r="D4" s="6"/>
      <c r="E4" s="6"/>
      <c r="F4" s="6"/>
      <c r="G4" s="7"/>
      <c r="H4" s="8"/>
      <c r="I4" s="8"/>
      <c r="J4" s="8"/>
      <c r="K4" s="8"/>
      <c r="L4" s="8"/>
      <c r="M4" s="8"/>
      <c r="N4" s="8"/>
      <c r="O4" s="8"/>
    </row>
    <row r="5" spans="1:15" ht="35.25" customHeight="1">
      <c r="A5" s="10" t="s">
        <v>6</v>
      </c>
      <c r="B5" s="2"/>
      <c r="C5" s="35" t="s">
        <v>45</v>
      </c>
      <c r="D5" s="36"/>
      <c r="E5" s="36"/>
      <c r="F5" s="36"/>
      <c r="G5" s="37"/>
      <c r="H5" s="8"/>
      <c r="I5" s="1"/>
      <c r="J5" s="1"/>
      <c r="K5" s="1"/>
      <c r="L5" s="1"/>
      <c r="M5" s="1"/>
      <c r="N5" s="1"/>
      <c r="O5" s="1"/>
    </row>
    <row r="6" spans="1:15" ht="35.25" customHeight="1">
      <c r="A6" s="39" t="s">
        <v>8</v>
      </c>
      <c r="B6" s="40"/>
      <c r="C6" s="13" t="s">
        <v>9</v>
      </c>
      <c r="D6" s="23" t="s">
        <v>10</v>
      </c>
      <c r="E6" s="21" t="s">
        <v>11</v>
      </c>
      <c r="F6" s="22" t="s">
        <v>12</v>
      </c>
      <c r="G6" s="20" t="s">
        <v>14</v>
      </c>
      <c r="H6" s="1"/>
      <c r="I6" s="1"/>
      <c r="J6" s="1"/>
      <c r="K6" s="1"/>
      <c r="L6" s="1"/>
      <c r="M6" s="1"/>
      <c r="N6" s="1"/>
      <c r="O6" s="1"/>
    </row>
    <row r="7" spans="1:15" ht="35.25" customHeight="1">
      <c r="A7" s="30">
        <f>32154.34+7025.16+(1430.19-1198.8)*2+337.06</f>
        <v>39979.34</v>
      </c>
      <c r="B7" s="38"/>
      <c r="C7" s="12">
        <f>14848.38-(1430.19-1198.8)*2</f>
        <v>14385.599999999999</v>
      </c>
      <c r="D7" s="12">
        <v>0</v>
      </c>
      <c r="E7" s="12">
        <v>0</v>
      </c>
      <c r="F7" s="12">
        <f>13627.16+278.88+287.62+5717.27+94.34-45.7</f>
        <v>19959.57</v>
      </c>
      <c r="G7" s="12">
        <f>A7+C7+D7+E7+F7</f>
        <v>74324.51</v>
      </c>
      <c r="H7" s="1"/>
      <c r="I7" s="1"/>
      <c r="J7" s="1"/>
      <c r="K7" s="1"/>
      <c r="L7" s="1"/>
      <c r="M7" s="1"/>
      <c r="N7" s="1"/>
      <c r="O7" s="1"/>
    </row>
    <row r="9" spans="1:7" s="14" customFormat="1" ht="38.25" customHeight="1">
      <c r="A9" s="32" t="s">
        <v>23</v>
      </c>
      <c r="B9" s="32"/>
      <c r="C9" s="32"/>
      <c r="D9" s="32"/>
      <c r="E9" s="32"/>
      <c r="F9" s="32"/>
      <c r="G9" s="32"/>
    </row>
    <row r="10" s="14" customFormat="1" ht="5.25" customHeight="1"/>
    <row r="11" spans="1:7" s="14" customFormat="1" ht="37.5" customHeight="1">
      <c r="A11" s="32" t="s">
        <v>27</v>
      </c>
      <c r="B11" s="32"/>
      <c r="C11" s="32"/>
      <c r="D11" s="32"/>
      <c r="E11" s="32"/>
      <c r="F11" s="32"/>
      <c r="G11" s="32"/>
    </row>
    <row r="12" spans="1:8" s="14" customFormat="1" ht="19.5" customHeight="1">
      <c r="A12" s="32" t="s">
        <v>25</v>
      </c>
      <c r="B12" s="32"/>
      <c r="C12" s="32"/>
      <c r="D12" s="32"/>
      <c r="E12" s="32"/>
      <c r="F12" s="32"/>
      <c r="G12" s="32"/>
      <c r="H12" s="34"/>
    </row>
    <row r="13" spans="4:8" s="14" customFormat="1" ht="15">
      <c r="D13" s="14" t="s">
        <v>16</v>
      </c>
      <c r="E13" s="33" t="s">
        <v>15</v>
      </c>
      <c r="F13" s="33"/>
      <c r="G13" s="15">
        <f>G7/36*12</f>
        <v>24774.836666666662</v>
      </c>
      <c r="H13" s="26"/>
    </row>
    <row r="14" spans="4:8" s="14" customFormat="1" ht="15">
      <c r="D14" s="14" t="s">
        <v>17</v>
      </c>
      <c r="E14" s="33" t="s">
        <v>18</v>
      </c>
      <c r="F14" s="33"/>
      <c r="G14" s="15">
        <f>G7/36*18</f>
        <v>37162.255</v>
      </c>
      <c r="H14" s="26"/>
    </row>
    <row r="15" spans="4:8" s="14" customFormat="1" ht="15">
      <c r="D15" s="14" t="s">
        <v>20</v>
      </c>
      <c r="E15" s="33" t="s">
        <v>19</v>
      </c>
      <c r="F15" s="33"/>
      <c r="G15" s="15">
        <f>G7/36*6</f>
        <v>12387.418333333331</v>
      </c>
      <c r="H15" s="26"/>
    </row>
    <row r="16" s="14" customFormat="1" ht="7.5" customHeight="1"/>
    <row r="17" s="16" customFormat="1" ht="17.25" customHeight="1">
      <c r="A17" s="16" t="s">
        <v>26</v>
      </c>
    </row>
    <row r="18" ht="7.5" customHeight="1"/>
    <row r="19" spans="1:15" ht="21" customHeight="1">
      <c r="A19" s="27" t="s">
        <v>21</v>
      </c>
      <c r="B19" s="28"/>
      <c r="C19" s="28"/>
      <c r="D19" s="28"/>
      <c r="E19" s="28"/>
      <c r="F19" s="28"/>
      <c r="G19" s="29"/>
      <c r="H19" s="1"/>
      <c r="I19" s="1"/>
      <c r="J19" s="1"/>
      <c r="K19" s="1"/>
      <c r="L19" s="1"/>
      <c r="M19" s="1"/>
      <c r="N19" s="1"/>
      <c r="O19" s="1"/>
    </row>
    <row r="20" spans="1:15" ht="35.25" customHeight="1">
      <c r="A20" s="41" t="s">
        <v>22</v>
      </c>
      <c r="B20" s="42"/>
      <c r="C20" s="22" t="s">
        <v>39</v>
      </c>
      <c r="D20" s="23" t="s">
        <v>10</v>
      </c>
      <c r="E20" s="21" t="s">
        <v>40</v>
      </c>
      <c r="F20" s="22" t="s">
        <v>37</v>
      </c>
      <c r="G20" s="20" t="s">
        <v>13</v>
      </c>
      <c r="H20" s="1"/>
      <c r="I20" s="1"/>
      <c r="J20" s="1"/>
      <c r="K20" s="1"/>
      <c r="L20" s="1"/>
      <c r="M20" s="1"/>
      <c r="N20" s="1"/>
      <c r="O20" s="1"/>
    </row>
    <row r="21" spans="1:15" ht="35.25" customHeight="1">
      <c r="A21" s="30">
        <v>15000</v>
      </c>
      <c r="B21" s="38"/>
      <c r="C21" s="12">
        <v>1462.19</v>
      </c>
      <c r="D21" s="12">
        <v>0</v>
      </c>
      <c r="E21" s="12">
        <v>3243.85</v>
      </c>
      <c r="F21" s="12">
        <v>0</v>
      </c>
      <c r="G21" s="12">
        <f>A21+C21+D21+E21+F21</f>
        <v>19706.039999999997</v>
      </c>
      <c r="H21" s="1"/>
      <c r="I21" s="1"/>
      <c r="J21" s="1"/>
      <c r="K21" s="1"/>
      <c r="L21" s="1"/>
      <c r="M21" s="1"/>
      <c r="N21" s="1"/>
      <c r="O21" s="1"/>
    </row>
    <row r="22" ht="7.5" customHeight="1"/>
    <row r="23" ht="12.75">
      <c r="G23" s="24"/>
    </row>
  </sheetData>
  <mergeCells count="12">
    <mergeCell ref="A20:B20"/>
    <mergeCell ref="A21:B21"/>
    <mergeCell ref="A19:G19"/>
    <mergeCell ref="A9:G9"/>
    <mergeCell ref="E13:F13"/>
    <mergeCell ref="E14:F14"/>
    <mergeCell ref="E15:F15"/>
    <mergeCell ref="A12:H12"/>
    <mergeCell ref="A7:B7"/>
    <mergeCell ref="C5:G5"/>
    <mergeCell ref="A6:B6"/>
    <mergeCell ref="A11:G11"/>
  </mergeCells>
  <printOptions verticalCentered="1"/>
  <pageMargins left="0.984251968503937" right="0.5905511811023623" top="0.1968503937007874" bottom="0.1968503937007874" header="0.5118110236220472" footer="0.5118110236220472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workbookViewId="0" topLeftCell="A6">
      <selection activeCell="A23" sqref="A23:IV23"/>
    </sheetView>
  </sheetViews>
  <sheetFormatPr defaultColWidth="9.140625" defaultRowHeight="12.75"/>
  <cols>
    <col min="1" max="2" width="11.140625" style="0" customWidth="1"/>
    <col min="3" max="7" width="21.28125" style="0" customWidth="1"/>
    <col min="12" max="12" width="10.57421875" style="0" customWidth="1"/>
    <col min="15" max="15" width="10.57421875" style="0" customWidth="1"/>
  </cols>
  <sheetData>
    <row r="1" ht="7.5" customHeight="1"/>
    <row r="2" spans="1:15" ht="27.75" customHeight="1">
      <c r="A2" s="17" t="s">
        <v>0</v>
      </c>
      <c r="B2" s="18"/>
      <c r="C2" s="18"/>
      <c r="D2" s="18"/>
      <c r="E2" s="18"/>
      <c r="F2" s="18"/>
      <c r="G2" s="19" t="s">
        <v>28</v>
      </c>
      <c r="H2" s="1"/>
      <c r="I2" s="1"/>
      <c r="J2" s="1"/>
      <c r="K2" s="1"/>
      <c r="L2" s="1"/>
      <c r="M2" s="1"/>
      <c r="N2" s="1"/>
      <c r="O2" s="1"/>
    </row>
    <row r="3" spans="1:15" ht="27.75" customHeight="1">
      <c r="A3" s="10" t="s">
        <v>2</v>
      </c>
      <c r="B3" s="2"/>
      <c r="C3" s="2" t="s">
        <v>3</v>
      </c>
      <c r="D3" s="3"/>
      <c r="E3" s="3"/>
      <c r="F3" s="3"/>
      <c r="G3" s="4"/>
      <c r="H3" s="1"/>
      <c r="I3" s="1"/>
      <c r="J3" s="1"/>
      <c r="K3" s="1"/>
      <c r="L3" s="1"/>
      <c r="M3" s="1"/>
      <c r="N3" s="1"/>
      <c r="O3" s="1"/>
    </row>
    <row r="4" spans="1:15" s="9" customFormat="1" ht="27.75" customHeight="1">
      <c r="A4" s="11" t="s">
        <v>4</v>
      </c>
      <c r="B4" s="5"/>
      <c r="C4" s="5" t="s">
        <v>5</v>
      </c>
      <c r="D4" s="6"/>
      <c r="E4" s="6"/>
      <c r="F4" s="6"/>
      <c r="G4" s="7"/>
      <c r="H4" s="8"/>
      <c r="I4" s="8"/>
      <c r="J4" s="8"/>
      <c r="K4" s="8"/>
      <c r="L4" s="8"/>
      <c r="M4" s="8"/>
      <c r="N4" s="8"/>
      <c r="O4" s="8"/>
    </row>
    <row r="5" spans="1:15" ht="35.25" customHeight="1">
      <c r="A5" s="10" t="s">
        <v>6</v>
      </c>
      <c r="B5" s="2"/>
      <c r="C5" s="35" t="s">
        <v>45</v>
      </c>
      <c r="D5" s="36"/>
      <c r="E5" s="36"/>
      <c r="F5" s="36"/>
      <c r="G5" s="37"/>
      <c r="H5" s="8"/>
      <c r="I5" s="1"/>
      <c r="J5" s="1"/>
      <c r="K5" s="1"/>
      <c r="L5" s="1"/>
      <c r="M5" s="1"/>
      <c r="N5" s="1"/>
      <c r="O5" s="1"/>
    </row>
    <row r="6" spans="1:15" ht="35.25" customHeight="1">
      <c r="A6" s="39" t="s">
        <v>8</v>
      </c>
      <c r="B6" s="40"/>
      <c r="C6" s="13" t="s">
        <v>9</v>
      </c>
      <c r="D6" s="23" t="s">
        <v>10</v>
      </c>
      <c r="E6" s="21" t="s">
        <v>11</v>
      </c>
      <c r="F6" s="22" t="s">
        <v>12</v>
      </c>
      <c r="G6" s="20" t="s">
        <v>14</v>
      </c>
      <c r="H6" s="1"/>
      <c r="I6" s="1"/>
      <c r="J6" s="1"/>
      <c r="K6" s="1"/>
      <c r="L6" s="1"/>
      <c r="M6" s="1"/>
      <c r="N6" s="1"/>
      <c r="O6" s="1"/>
    </row>
    <row r="7" spans="1:15" ht="35.25" customHeight="1">
      <c r="A7" s="30">
        <f>32954.16+7025.16</f>
        <v>39979.32000000001</v>
      </c>
      <c r="B7" s="31"/>
      <c r="C7" s="12">
        <v>14385.6</v>
      </c>
      <c r="D7" s="12">
        <v>0</v>
      </c>
      <c r="E7" s="12">
        <v>0</v>
      </c>
      <c r="F7" s="12">
        <f>13721.52+278.88+241.92+5717.27</f>
        <v>19959.59</v>
      </c>
      <c r="G7" s="12">
        <f>A7+C7+D7+E7+F7</f>
        <v>74324.51000000001</v>
      </c>
      <c r="H7" s="1"/>
      <c r="I7" s="1"/>
      <c r="J7" s="1"/>
      <c r="K7" s="1"/>
      <c r="L7" s="1"/>
      <c r="M7" s="1"/>
      <c r="N7" s="1"/>
      <c r="O7" s="1"/>
    </row>
    <row r="9" spans="1:7" s="14" customFormat="1" ht="38.25" customHeight="1">
      <c r="A9" s="32" t="s">
        <v>23</v>
      </c>
      <c r="B9" s="32"/>
      <c r="C9" s="32"/>
      <c r="D9" s="32"/>
      <c r="E9" s="32"/>
      <c r="F9" s="32"/>
      <c r="G9" s="32"/>
    </row>
    <row r="10" s="14" customFormat="1" ht="5.25" customHeight="1"/>
    <row r="11" spans="1:7" s="14" customFormat="1" ht="37.5" customHeight="1">
      <c r="A11" s="32" t="s">
        <v>27</v>
      </c>
      <c r="B11" s="32"/>
      <c r="C11" s="32"/>
      <c r="D11" s="32"/>
      <c r="E11" s="32"/>
      <c r="F11" s="32"/>
      <c r="G11" s="32"/>
    </row>
    <row r="12" spans="1:8" s="14" customFormat="1" ht="19.5" customHeight="1">
      <c r="A12" s="32" t="s">
        <v>25</v>
      </c>
      <c r="B12" s="32"/>
      <c r="C12" s="32"/>
      <c r="D12" s="32"/>
      <c r="E12" s="32"/>
      <c r="F12" s="32"/>
      <c r="G12" s="32"/>
      <c r="H12" s="34"/>
    </row>
    <row r="13" spans="4:8" s="14" customFormat="1" ht="15">
      <c r="D13" s="14" t="s">
        <v>16</v>
      </c>
      <c r="E13" s="33" t="s">
        <v>15</v>
      </c>
      <c r="F13" s="33"/>
      <c r="G13" s="15">
        <f>G7/36*12</f>
        <v>24774.83666666667</v>
      </c>
      <c r="H13" s="26"/>
    </row>
    <row r="14" spans="4:8" s="14" customFormat="1" ht="15">
      <c r="D14" s="14" t="s">
        <v>17</v>
      </c>
      <c r="E14" s="33" t="s">
        <v>18</v>
      </c>
      <c r="F14" s="33"/>
      <c r="G14" s="15">
        <f>G7/36*18</f>
        <v>37162.255000000005</v>
      </c>
      <c r="H14" s="26"/>
    </row>
    <row r="15" spans="4:8" s="14" customFormat="1" ht="15">
      <c r="D15" s="14" t="s">
        <v>20</v>
      </c>
      <c r="E15" s="33" t="s">
        <v>19</v>
      </c>
      <c r="F15" s="33"/>
      <c r="G15" s="15">
        <f>G7/36*6</f>
        <v>12387.418333333335</v>
      </c>
      <c r="H15" s="26"/>
    </row>
    <row r="16" s="14" customFormat="1" ht="7.5" customHeight="1"/>
    <row r="17" s="16" customFormat="1" ht="17.25" customHeight="1">
      <c r="A17" s="16" t="s">
        <v>26</v>
      </c>
    </row>
    <row r="18" ht="7.5" customHeight="1"/>
    <row r="19" spans="1:15" ht="21" customHeight="1">
      <c r="A19" s="27" t="s">
        <v>21</v>
      </c>
      <c r="B19" s="28"/>
      <c r="C19" s="28"/>
      <c r="D19" s="28"/>
      <c r="E19" s="28"/>
      <c r="F19" s="28"/>
      <c r="G19" s="29"/>
      <c r="H19" s="1"/>
      <c r="I19" s="1"/>
      <c r="J19" s="1"/>
      <c r="K19" s="1"/>
      <c r="L19" s="1"/>
      <c r="M19" s="1"/>
      <c r="N19" s="1"/>
      <c r="O19" s="1"/>
    </row>
    <row r="20" spans="1:15" ht="35.25" customHeight="1">
      <c r="A20" s="41" t="s">
        <v>22</v>
      </c>
      <c r="B20" s="42"/>
      <c r="C20" s="22" t="s">
        <v>30</v>
      </c>
      <c r="D20" s="23" t="s">
        <v>10</v>
      </c>
      <c r="E20" s="21" t="s">
        <v>29</v>
      </c>
      <c r="F20" s="22" t="s">
        <v>37</v>
      </c>
      <c r="G20" s="20" t="s">
        <v>13</v>
      </c>
      <c r="H20" s="1"/>
      <c r="I20" s="1"/>
      <c r="J20" s="1"/>
      <c r="K20" s="1"/>
      <c r="L20" s="1"/>
      <c r="M20" s="1"/>
      <c r="N20" s="1"/>
      <c r="O20" s="1"/>
    </row>
    <row r="21" spans="1:15" ht="35.25" customHeight="1">
      <c r="A21" s="30">
        <v>15000</v>
      </c>
      <c r="B21" s="38"/>
      <c r="C21" s="12">
        <f>648.16+329.29</f>
        <v>977.45</v>
      </c>
      <c r="D21" s="12">
        <v>0</v>
      </c>
      <c r="E21" s="12">
        <v>2948.09</v>
      </c>
      <c r="F21" s="12">
        <v>0</v>
      </c>
      <c r="G21" s="12">
        <f>A21+C21+D21+E21+F21</f>
        <v>18925.54</v>
      </c>
      <c r="H21" s="1"/>
      <c r="I21" s="1"/>
      <c r="J21" s="1"/>
      <c r="K21" s="1"/>
      <c r="L21" s="1"/>
      <c r="M21" s="1"/>
      <c r="N21" s="1"/>
      <c r="O21" s="1"/>
    </row>
    <row r="22" ht="7.5" customHeight="1"/>
    <row r="23" ht="12.75">
      <c r="G23" s="24"/>
    </row>
  </sheetData>
  <mergeCells count="12">
    <mergeCell ref="A7:B7"/>
    <mergeCell ref="C5:G5"/>
    <mergeCell ref="A6:B6"/>
    <mergeCell ref="A11:G11"/>
    <mergeCell ref="A20:B20"/>
    <mergeCell ref="A21:B21"/>
    <mergeCell ref="A19:G19"/>
    <mergeCell ref="A9:G9"/>
    <mergeCell ref="E13:F13"/>
    <mergeCell ref="E14:F14"/>
    <mergeCell ref="E15:F15"/>
    <mergeCell ref="A12:H12"/>
  </mergeCells>
  <printOptions verticalCentered="1"/>
  <pageMargins left="0.984251968503937" right="0.5905511811023623" top="0.1968503937007874" bottom="0.1968503937007874" header="0.5118110236220472" footer="0.511811023622047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workbookViewId="0" topLeftCell="A7">
      <selection activeCell="A25" sqref="A25:IV25"/>
    </sheetView>
  </sheetViews>
  <sheetFormatPr defaultColWidth="9.140625" defaultRowHeight="12.75"/>
  <cols>
    <col min="1" max="2" width="11.140625" style="0" customWidth="1"/>
    <col min="3" max="7" width="21.28125" style="0" customWidth="1"/>
    <col min="12" max="12" width="10.57421875" style="0" customWidth="1"/>
    <col min="15" max="15" width="10.57421875" style="0" customWidth="1"/>
  </cols>
  <sheetData>
    <row r="1" ht="7.5" customHeight="1"/>
    <row r="2" spans="1:15" ht="27.75" customHeight="1">
      <c r="A2" s="17" t="s">
        <v>0</v>
      </c>
      <c r="B2" s="18"/>
      <c r="C2" s="18"/>
      <c r="D2" s="18"/>
      <c r="E2" s="18"/>
      <c r="F2" s="18"/>
      <c r="G2" s="19" t="s">
        <v>31</v>
      </c>
      <c r="H2" s="1"/>
      <c r="I2" s="1"/>
      <c r="J2" s="1"/>
      <c r="K2" s="1"/>
      <c r="L2" s="1"/>
      <c r="M2" s="1"/>
      <c r="N2" s="1"/>
      <c r="O2" s="1"/>
    </row>
    <row r="3" spans="1:15" ht="27.75" customHeight="1">
      <c r="A3" s="10" t="s">
        <v>2</v>
      </c>
      <c r="B3" s="2"/>
      <c r="C3" s="2" t="s">
        <v>3</v>
      </c>
      <c r="D3" s="3"/>
      <c r="E3" s="3"/>
      <c r="F3" s="3"/>
      <c r="G3" s="4"/>
      <c r="H3" s="1"/>
      <c r="I3" s="1"/>
      <c r="J3" s="1"/>
      <c r="K3" s="1"/>
      <c r="L3" s="1"/>
      <c r="M3" s="1"/>
      <c r="N3" s="1"/>
      <c r="O3" s="1"/>
    </row>
    <row r="4" spans="1:15" s="9" customFormat="1" ht="27.75" customHeight="1">
      <c r="A4" s="11" t="s">
        <v>4</v>
      </c>
      <c r="B4" s="5"/>
      <c r="C4" s="5" t="s">
        <v>5</v>
      </c>
      <c r="D4" s="6"/>
      <c r="E4" s="6"/>
      <c r="F4" s="6"/>
      <c r="G4" s="7"/>
      <c r="H4" s="8"/>
      <c r="I4" s="8"/>
      <c r="J4" s="8"/>
      <c r="K4" s="8"/>
      <c r="L4" s="8"/>
      <c r="M4" s="8"/>
      <c r="N4" s="8"/>
      <c r="O4" s="8"/>
    </row>
    <row r="5" spans="1:15" ht="35.25" customHeight="1">
      <c r="A5" s="10" t="s">
        <v>6</v>
      </c>
      <c r="B5" s="2"/>
      <c r="C5" s="35" t="s">
        <v>45</v>
      </c>
      <c r="D5" s="36"/>
      <c r="E5" s="36"/>
      <c r="F5" s="36"/>
      <c r="G5" s="37"/>
      <c r="H5" s="8"/>
      <c r="I5" s="1"/>
      <c r="J5" s="1"/>
      <c r="K5" s="1"/>
      <c r="L5" s="1"/>
      <c r="M5" s="1"/>
      <c r="N5" s="1"/>
      <c r="O5" s="1"/>
    </row>
    <row r="6" spans="1:15" ht="35.25" customHeight="1">
      <c r="A6" s="39" t="s">
        <v>8</v>
      </c>
      <c r="B6" s="40"/>
      <c r="C6" s="13" t="s">
        <v>9</v>
      </c>
      <c r="D6" s="23" t="s">
        <v>10</v>
      </c>
      <c r="E6" s="21" t="s">
        <v>11</v>
      </c>
      <c r="F6" s="22" t="s">
        <v>12</v>
      </c>
      <c r="G6" s="20" t="s">
        <v>14</v>
      </c>
      <c r="H6" s="1"/>
      <c r="I6" s="1"/>
      <c r="J6" s="1"/>
      <c r="K6" s="1"/>
      <c r="L6" s="1"/>
      <c r="M6" s="1"/>
      <c r="N6" s="1"/>
      <c r="O6" s="1"/>
    </row>
    <row r="7" spans="1:15" ht="35.25" customHeight="1">
      <c r="A7" s="30">
        <f>32954.16+7025.16</f>
        <v>39979.32000000001</v>
      </c>
      <c r="B7" s="31"/>
      <c r="C7" s="12">
        <v>14385.6</v>
      </c>
      <c r="D7" s="12">
        <v>0</v>
      </c>
      <c r="E7" s="12">
        <v>0</v>
      </c>
      <c r="F7" s="12">
        <f>13721.52+278.88+241.92+5717.27</f>
        <v>19959.59</v>
      </c>
      <c r="G7" s="12">
        <f>A7+C7+D7+E7+F7</f>
        <v>74324.51000000001</v>
      </c>
      <c r="H7" s="1"/>
      <c r="I7" s="1"/>
      <c r="J7" s="1"/>
      <c r="K7" s="1"/>
      <c r="L7" s="1"/>
      <c r="M7" s="1"/>
      <c r="N7" s="1"/>
      <c r="O7" s="1"/>
    </row>
    <row r="9" spans="1:7" s="14" customFormat="1" ht="38.25" customHeight="1">
      <c r="A9" s="32" t="s">
        <v>23</v>
      </c>
      <c r="B9" s="32"/>
      <c r="C9" s="32"/>
      <c r="D9" s="32"/>
      <c r="E9" s="32"/>
      <c r="F9" s="32"/>
      <c r="G9" s="32"/>
    </row>
    <row r="10" s="14" customFormat="1" ht="5.25" customHeight="1"/>
    <row r="11" spans="1:7" s="14" customFormat="1" ht="37.5" customHeight="1">
      <c r="A11" s="32" t="s">
        <v>27</v>
      </c>
      <c r="B11" s="32"/>
      <c r="C11" s="32"/>
      <c r="D11" s="32"/>
      <c r="E11" s="32"/>
      <c r="F11" s="32"/>
      <c r="G11" s="32"/>
    </row>
    <row r="12" spans="1:7" s="14" customFormat="1" ht="23.25" customHeight="1">
      <c r="A12" s="32" t="s">
        <v>47</v>
      </c>
      <c r="B12" s="32"/>
      <c r="C12" s="32"/>
      <c r="D12" s="32"/>
      <c r="E12" s="32"/>
      <c r="F12" s="32"/>
      <c r="G12" s="32"/>
    </row>
    <row r="13" spans="1:8" s="14" customFormat="1" ht="19.5" customHeight="1">
      <c r="A13" s="32" t="s">
        <v>25</v>
      </c>
      <c r="B13" s="32"/>
      <c r="C13" s="32"/>
      <c r="D13" s="32"/>
      <c r="E13" s="32"/>
      <c r="F13" s="32"/>
      <c r="G13" s="32"/>
      <c r="H13" s="34"/>
    </row>
    <row r="14" spans="4:8" s="14" customFormat="1" ht="15">
      <c r="D14" s="14" t="s">
        <v>16</v>
      </c>
      <c r="E14" s="33" t="s">
        <v>15</v>
      </c>
      <c r="F14" s="33"/>
      <c r="G14" s="15">
        <f>G7/36*12</f>
        <v>24774.83666666667</v>
      </c>
      <c r="H14" s="26"/>
    </row>
    <row r="15" spans="4:8" s="14" customFormat="1" ht="15">
      <c r="D15" s="14" t="s">
        <v>17</v>
      </c>
      <c r="E15" s="43" t="s">
        <v>48</v>
      </c>
      <c r="F15" s="43"/>
      <c r="G15" s="15">
        <f>G7/36*18-G17</f>
        <v>36575.30500000001</v>
      </c>
      <c r="H15" s="26"/>
    </row>
    <row r="16" spans="4:8" s="14" customFormat="1" ht="15">
      <c r="D16" s="14" t="s">
        <v>20</v>
      </c>
      <c r="E16" s="33" t="s">
        <v>19</v>
      </c>
      <c r="F16" s="33"/>
      <c r="G16" s="15">
        <f>G7/36*6</f>
        <v>12387.418333333335</v>
      </c>
      <c r="H16" s="26"/>
    </row>
    <row r="17" spans="4:8" s="14" customFormat="1" ht="15">
      <c r="D17" s="14" t="s">
        <v>49</v>
      </c>
      <c r="E17" s="44" t="s">
        <v>50</v>
      </c>
      <c r="F17" s="44"/>
      <c r="G17" s="15">
        <v>586.95</v>
      </c>
      <c r="H17" s="26"/>
    </row>
    <row r="18" s="14" customFormat="1" ht="7.5" customHeight="1"/>
    <row r="19" s="16" customFormat="1" ht="17.25" customHeight="1">
      <c r="A19" s="16" t="s">
        <v>26</v>
      </c>
    </row>
    <row r="20" ht="7.5" customHeight="1"/>
    <row r="21" spans="1:15" ht="21" customHeight="1">
      <c r="A21" s="27" t="s">
        <v>21</v>
      </c>
      <c r="B21" s="28"/>
      <c r="C21" s="28"/>
      <c r="D21" s="28"/>
      <c r="E21" s="28"/>
      <c r="F21" s="28"/>
      <c r="G21" s="29"/>
      <c r="H21" s="1"/>
      <c r="I21" s="1"/>
      <c r="J21" s="1"/>
      <c r="K21" s="1"/>
      <c r="L21" s="1"/>
      <c r="M21" s="1"/>
      <c r="N21" s="1"/>
      <c r="O21" s="1"/>
    </row>
    <row r="22" spans="1:15" ht="35.25" customHeight="1">
      <c r="A22" s="41" t="s">
        <v>22</v>
      </c>
      <c r="B22" s="42"/>
      <c r="C22" s="22" t="s">
        <v>33</v>
      </c>
      <c r="D22" s="23" t="s">
        <v>10</v>
      </c>
      <c r="E22" s="21" t="s">
        <v>32</v>
      </c>
      <c r="F22" s="22" t="s">
        <v>37</v>
      </c>
      <c r="G22" s="20" t="s">
        <v>13</v>
      </c>
      <c r="H22" s="1"/>
      <c r="I22" s="1"/>
      <c r="J22" s="1"/>
      <c r="K22" s="1"/>
      <c r="L22" s="1"/>
      <c r="M22" s="1"/>
      <c r="N22" s="1"/>
      <c r="O22" s="1"/>
    </row>
    <row r="23" spans="1:15" ht="35.25" customHeight="1">
      <c r="A23" s="30">
        <v>15000</v>
      </c>
      <c r="B23" s="31"/>
      <c r="C23" s="12">
        <f>14.01+5170.3</f>
        <v>5184.31</v>
      </c>
      <c r="D23" s="12">
        <v>0</v>
      </c>
      <c r="E23" s="12">
        <v>2870.04</v>
      </c>
      <c r="F23" s="12">
        <v>0</v>
      </c>
      <c r="G23" s="12">
        <f>A23+C23+D23+E23+F23</f>
        <v>23054.350000000002</v>
      </c>
      <c r="H23" s="1"/>
      <c r="I23" s="1"/>
      <c r="J23" s="1"/>
      <c r="K23" s="1"/>
      <c r="L23" s="1"/>
      <c r="M23" s="1"/>
      <c r="N23" s="1"/>
      <c r="O23" s="1"/>
    </row>
    <row r="24" ht="7.5" customHeight="1"/>
    <row r="25" ht="12.75">
      <c r="G25" s="24"/>
    </row>
  </sheetData>
  <mergeCells count="14">
    <mergeCell ref="A22:B22"/>
    <mergeCell ref="A23:B23"/>
    <mergeCell ref="A21:G21"/>
    <mergeCell ref="A9:G9"/>
    <mergeCell ref="E14:F14"/>
    <mergeCell ref="E15:F15"/>
    <mergeCell ref="E17:F17"/>
    <mergeCell ref="A13:H13"/>
    <mergeCell ref="A12:G12"/>
    <mergeCell ref="E16:F16"/>
    <mergeCell ref="A7:B7"/>
    <mergeCell ref="C5:G5"/>
    <mergeCell ref="A6:B6"/>
    <mergeCell ref="A11:G11"/>
  </mergeCells>
  <printOptions verticalCentered="1"/>
  <pageMargins left="0.984251968503937" right="0.5905511811023623" top="0.1968503937007874" bottom="0.1968503937007874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workbookViewId="0" topLeftCell="A7">
      <selection activeCell="A25" sqref="A25:IV25"/>
    </sheetView>
  </sheetViews>
  <sheetFormatPr defaultColWidth="9.140625" defaultRowHeight="12.75"/>
  <cols>
    <col min="1" max="2" width="11.140625" style="0" customWidth="1"/>
    <col min="3" max="7" width="21.28125" style="0" customWidth="1"/>
    <col min="12" max="12" width="10.57421875" style="0" customWidth="1"/>
    <col min="15" max="15" width="10.57421875" style="0" customWidth="1"/>
  </cols>
  <sheetData>
    <row r="1" ht="7.5" customHeight="1"/>
    <row r="2" spans="1:15" ht="27.75" customHeight="1">
      <c r="A2" s="17" t="s">
        <v>0</v>
      </c>
      <c r="B2" s="18"/>
      <c r="C2" s="18"/>
      <c r="D2" s="18"/>
      <c r="E2" s="18"/>
      <c r="F2" s="18"/>
      <c r="G2" s="19" t="s">
        <v>34</v>
      </c>
      <c r="H2" s="1"/>
      <c r="I2" s="1"/>
      <c r="J2" s="1"/>
      <c r="K2" s="1"/>
      <c r="L2" s="1"/>
      <c r="M2" s="1"/>
      <c r="N2" s="1"/>
      <c r="O2" s="1"/>
    </row>
    <row r="3" spans="1:15" ht="27.75" customHeight="1">
      <c r="A3" s="10" t="s">
        <v>2</v>
      </c>
      <c r="B3" s="2"/>
      <c r="C3" s="2" t="s">
        <v>3</v>
      </c>
      <c r="D3" s="3"/>
      <c r="E3" s="3"/>
      <c r="F3" s="3"/>
      <c r="G3" s="4"/>
      <c r="H3" s="1"/>
      <c r="I3" s="1"/>
      <c r="J3" s="1"/>
      <c r="K3" s="1"/>
      <c r="L3" s="1"/>
      <c r="M3" s="1"/>
      <c r="N3" s="1"/>
      <c r="O3" s="1"/>
    </row>
    <row r="4" spans="1:15" s="9" customFormat="1" ht="27.75" customHeight="1">
      <c r="A4" s="11" t="s">
        <v>4</v>
      </c>
      <c r="B4" s="5"/>
      <c r="C4" s="5" t="s">
        <v>5</v>
      </c>
      <c r="D4" s="6"/>
      <c r="E4" s="6"/>
      <c r="F4" s="6"/>
      <c r="G4" s="7"/>
      <c r="H4" s="8"/>
      <c r="I4" s="8"/>
      <c r="J4" s="8"/>
      <c r="K4" s="8"/>
      <c r="L4" s="8"/>
      <c r="M4" s="8"/>
      <c r="N4" s="8"/>
      <c r="O4" s="8"/>
    </row>
    <row r="5" spans="1:15" ht="35.25" customHeight="1">
      <c r="A5" s="10" t="s">
        <v>6</v>
      </c>
      <c r="B5" s="2"/>
      <c r="C5" s="35" t="s">
        <v>46</v>
      </c>
      <c r="D5" s="36"/>
      <c r="E5" s="36"/>
      <c r="F5" s="36"/>
      <c r="G5" s="37"/>
      <c r="H5" s="8"/>
      <c r="I5" s="1"/>
      <c r="J5" s="1"/>
      <c r="K5" s="1"/>
      <c r="L5" s="1"/>
      <c r="M5" s="1"/>
      <c r="N5" s="1"/>
      <c r="O5" s="1"/>
    </row>
    <row r="6" spans="1:15" ht="35.25" customHeight="1">
      <c r="A6" s="39" t="s">
        <v>8</v>
      </c>
      <c r="B6" s="40"/>
      <c r="C6" s="13" t="s">
        <v>9</v>
      </c>
      <c r="D6" s="23" t="s">
        <v>10</v>
      </c>
      <c r="E6" s="21" t="s">
        <v>11</v>
      </c>
      <c r="F6" s="22" t="s">
        <v>12</v>
      </c>
      <c r="G6" s="20" t="s">
        <v>14</v>
      </c>
      <c r="H6" s="1"/>
      <c r="I6" s="1"/>
      <c r="J6" s="1"/>
      <c r="K6" s="1"/>
      <c r="L6" s="1"/>
      <c r="M6" s="1"/>
      <c r="N6" s="1"/>
      <c r="O6" s="1"/>
    </row>
    <row r="7" spans="1:15" ht="35.25" customHeight="1">
      <c r="A7" s="30">
        <f>32954.16+7025.16</f>
        <v>39979.32000000001</v>
      </c>
      <c r="B7" s="31"/>
      <c r="C7" s="12">
        <v>14385.6</v>
      </c>
      <c r="D7" s="12">
        <v>0</v>
      </c>
      <c r="E7" s="12">
        <v>0</v>
      </c>
      <c r="F7" s="12">
        <f>13721.52+278.88+241.92+5717.27</f>
        <v>19959.59</v>
      </c>
      <c r="G7" s="12">
        <f>A7+C7+D7+E7+F7</f>
        <v>74324.51000000001</v>
      </c>
      <c r="H7" s="1"/>
      <c r="I7" s="1"/>
      <c r="J7" s="1"/>
      <c r="K7" s="1"/>
      <c r="L7" s="1"/>
      <c r="M7" s="1"/>
      <c r="N7" s="1"/>
      <c r="O7" s="1"/>
    </row>
    <row r="9" spans="1:7" s="14" customFormat="1" ht="38.25" customHeight="1">
      <c r="A9" s="32" t="s">
        <v>23</v>
      </c>
      <c r="B9" s="32"/>
      <c r="C9" s="32"/>
      <c r="D9" s="32"/>
      <c r="E9" s="32"/>
      <c r="F9" s="32"/>
      <c r="G9" s="32"/>
    </row>
    <row r="10" s="14" customFormat="1" ht="5.25" customHeight="1"/>
    <row r="11" spans="1:7" s="14" customFormat="1" ht="37.5" customHeight="1">
      <c r="A11" s="32" t="s">
        <v>27</v>
      </c>
      <c r="B11" s="32"/>
      <c r="C11" s="32"/>
      <c r="D11" s="32"/>
      <c r="E11" s="32"/>
      <c r="F11" s="32"/>
      <c r="G11" s="32"/>
    </row>
    <row r="12" spans="1:7" s="14" customFormat="1" ht="23.25" customHeight="1">
      <c r="A12" s="32" t="s">
        <v>47</v>
      </c>
      <c r="B12" s="32"/>
      <c r="C12" s="32"/>
      <c r="D12" s="32"/>
      <c r="E12" s="32"/>
      <c r="F12" s="32"/>
      <c r="G12" s="32"/>
    </row>
    <row r="13" spans="1:8" s="14" customFormat="1" ht="19.5" customHeight="1">
      <c r="A13" s="32" t="s">
        <v>25</v>
      </c>
      <c r="B13" s="32"/>
      <c r="C13" s="32"/>
      <c r="D13" s="32"/>
      <c r="E13" s="32"/>
      <c r="F13" s="32"/>
      <c r="G13" s="32"/>
      <c r="H13" s="34"/>
    </row>
    <row r="14" spans="4:8" s="14" customFormat="1" ht="15">
      <c r="D14" s="14" t="s">
        <v>16</v>
      </c>
      <c r="E14" s="33" t="s">
        <v>15</v>
      </c>
      <c r="F14" s="33"/>
      <c r="G14" s="15">
        <f>G7/36*12</f>
        <v>24774.83666666667</v>
      </c>
      <c r="H14" s="26"/>
    </row>
    <row r="15" spans="4:8" s="14" customFormat="1" ht="15">
      <c r="D15" s="14" t="s">
        <v>17</v>
      </c>
      <c r="E15" s="33" t="s">
        <v>15</v>
      </c>
      <c r="F15" s="33"/>
      <c r="G15" s="15">
        <f>G7/36*12</f>
        <v>24774.83666666667</v>
      </c>
      <c r="H15" s="26"/>
    </row>
    <row r="16" spans="4:8" s="14" customFormat="1" ht="15">
      <c r="D16" s="14" t="s">
        <v>20</v>
      </c>
      <c r="E16" s="33" t="s">
        <v>19</v>
      </c>
      <c r="F16" s="33"/>
      <c r="G16" s="15">
        <f>G7/36*6</f>
        <v>12387.418333333335</v>
      </c>
      <c r="H16" s="26"/>
    </row>
    <row r="17" spans="4:8" s="14" customFormat="1" ht="15">
      <c r="D17" s="14" t="s">
        <v>49</v>
      </c>
      <c r="E17" s="33" t="s">
        <v>19</v>
      </c>
      <c r="F17" s="33"/>
      <c r="G17" s="15">
        <f>G7/36*6</f>
        <v>12387.418333333335</v>
      </c>
      <c r="H17" s="26"/>
    </row>
    <row r="18" s="14" customFormat="1" ht="7.5" customHeight="1"/>
    <row r="19" s="16" customFormat="1" ht="17.25" customHeight="1">
      <c r="A19" s="16" t="s">
        <v>26</v>
      </c>
    </row>
    <row r="20" ht="7.5" customHeight="1"/>
    <row r="21" spans="1:15" ht="21" customHeight="1">
      <c r="A21" s="27" t="s">
        <v>21</v>
      </c>
      <c r="B21" s="28"/>
      <c r="C21" s="28"/>
      <c r="D21" s="28"/>
      <c r="E21" s="28"/>
      <c r="F21" s="28"/>
      <c r="G21" s="29"/>
      <c r="H21" s="1"/>
      <c r="I21" s="1"/>
      <c r="J21" s="1"/>
      <c r="K21" s="1"/>
      <c r="L21" s="1"/>
      <c r="M21" s="1"/>
      <c r="N21" s="1"/>
      <c r="O21" s="1"/>
    </row>
    <row r="22" spans="1:15" ht="35.25" customHeight="1">
      <c r="A22" s="41" t="s">
        <v>22</v>
      </c>
      <c r="B22" s="42"/>
      <c r="C22" s="22" t="s">
        <v>35</v>
      </c>
      <c r="D22" s="23" t="s">
        <v>10</v>
      </c>
      <c r="E22" s="21" t="s">
        <v>36</v>
      </c>
      <c r="F22" s="22" t="s">
        <v>37</v>
      </c>
      <c r="G22" s="20" t="s">
        <v>13</v>
      </c>
      <c r="H22" s="1"/>
      <c r="I22" s="1"/>
      <c r="J22" s="1"/>
      <c r="K22" s="1"/>
      <c r="L22" s="1"/>
      <c r="M22" s="1"/>
      <c r="N22" s="1"/>
      <c r="O22" s="1"/>
    </row>
    <row r="23" spans="1:15" ht="35.25" customHeight="1">
      <c r="A23" s="30">
        <v>6041.67</v>
      </c>
      <c r="B23" s="31"/>
      <c r="C23" s="12">
        <v>273.42</v>
      </c>
      <c r="D23" s="12">
        <v>0</v>
      </c>
      <c r="E23" s="12">
        <v>3282.91</v>
      </c>
      <c r="F23" s="12">
        <v>3.8</v>
      </c>
      <c r="G23" s="12">
        <f>A23+C23+D23+E23+F23</f>
        <v>9601.8</v>
      </c>
      <c r="H23" s="1"/>
      <c r="I23" s="1"/>
      <c r="J23" s="1"/>
      <c r="K23" s="1"/>
      <c r="L23" s="1"/>
      <c r="M23" s="1"/>
      <c r="N23" s="1"/>
      <c r="O23" s="1"/>
    </row>
    <row r="24" ht="7.5" customHeight="1"/>
    <row r="25" ht="12.75">
      <c r="G25" s="24"/>
    </row>
  </sheetData>
  <mergeCells count="14">
    <mergeCell ref="A7:B7"/>
    <mergeCell ref="C5:G5"/>
    <mergeCell ref="A6:B6"/>
    <mergeCell ref="A11:G11"/>
    <mergeCell ref="A22:B22"/>
    <mergeCell ref="A23:B23"/>
    <mergeCell ref="A21:G21"/>
    <mergeCell ref="A9:G9"/>
    <mergeCell ref="E14:F14"/>
    <mergeCell ref="E15:F15"/>
    <mergeCell ref="E17:F17"/>
    <mergeCell ref="A13:H13"/>
    <mergeCell ref="A12:G12"/>
    <mergeCell ref="E16:F16"/>
  </mergeCells>
  <printOptions verticalCentered="1"/>
  <pageMargins left="0.984251968503937" right="0.5905511811023623" top="0.1968503937007874" bottom="0.1968503937007874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pcxp</dc:creator>
  <cp:keywords/>
  <dc:description/>
  <cp:lastModifiedBy>Laura</cp:lastModifiedBy>
  <cp:lastPrinted>2015-01-30T11:26:36Z</cp:lastPrinted>
  <dcterms:created xsi:type="dcterms:W3CDTF">2010-02-01T15:50:35Z</dcterms:created>
  <dcterms:modified xsi:type="dcterms:W3CDTF">2015-01-30T11:26:37Z</dcterms:modified>
  <cp:category/>
  <cp:version/>
  <cp:contentType/>
  <cp:contentStatus/>
</cp:coreProperties>
</file>